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col\Desktop\Escritorio\Administrativo 2026 23ene\INFOMACION PUBLICA\FEBRERO\"/>
    </mc:Choice>
  </mc:AlternateContent>
  <bookViews>
    <workbookView xWindow="0" yWindow="0" windowWidth="28800" windowHeight="12330" firstSheet="1" activeTab="1"/>
  </bookViews>
  <sheets>
    <sheet name="Arrendamiento" sheetId="33" state="hidden" r:id="rId1"/>
    <sheet name="ENERO 2026" sheetId="34" r:id="rId2"/>
  </sheets>
  <definedNames>
    <definedName name="_xlnm.Print_Titles" localSheetId="0">Arrendamiento!$1:$7</definedName>
  </definedNames>
  <calcPr calcId="162913"/>
</workbook>
</file>

<file path=xl/calcChain.xml><?xml version="1.0" encoding="utf-8"?>
<calcChain xmlns="http://schemas.openxmlformats.org/spreadsheetml/2006/main">
  <c r="A16" i="34" l="1"/>
  <c r="A17" i="34"/>
  <c r="A18" i="34" s="1"/>
  <c r="A19" i="34" s="1"/>
  <c r="A20" i="34" s="1"/>
  <c r="A21" i="34" s="1"/>
  <c r="A22" i="34" s="1"/>
  <c r="A23" i="34" s="1"/>
  <c r="A24" i="34" s="1"/>
  <c r="A25" i="34" s="1"/>
  <c r="A26" i="34" s="1"/>
  <c r="H27" i="34" l="1"/>
  <c r="A13" i="34" l="1"/>
  <c r="A14" i="34" s="1"/>
  <c r="A15" i="34" s="1"/>
  <c r="I13" i="34"/>
  <c r="I25" i="34"/>
  <c r="I12" i="34"/>
  <c r="I19" i="34"/>
  <c r="I20" i="34"/>
  <c r="I14" i="34"/>
  <c r="I24" i="34"/>
  <c r="I18" i="34"/>
  <c r="I22" i="34"/>
  <c r="I16" i="34"/>
  <c r="I23" i="34"/>
  <c r="I17" i="34"/>
  <c r="I15" i="34"/>
  <c r="I25" i="33" l="1"/>
  <c r="I18" i="33" l="1"/>
  <c r="I15" i="33"/>
  <c r="I14" i="33"/>
  <c r="I13" i="33"/>
  <c r="I22" i="33"/>
  <c r="I16" i="33"/>
  <c r="I21" i="33"/>
  <c r="I26" i="33"/>
  <c r="I20" i="33"/>
  <c r="I19" i="33"/>
  <c r="I24" i="33"/>
  <c r="I23" i="33"/>
  <c r="I17" i="33"/>
  <c r="H27" i="33" l="1"/>
</calcChain>
</file>

<file path=xl/sharedStrings.xml><?xml version="1.0" encoding="utf-8"?>
<sst xmlns="http://schemas.openxmlformats.org/spreadsheetml/2006/main" count="273" uniqueCount="150">
  <si>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</si>
  <si>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</si>
  <si>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</si>
  <si>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</si>
  <si>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</si>
  <si>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</si>
  <si>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</si>
  <si>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</si>
  <si>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</si>
  <si>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</si>
  <si>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</si>
  <si>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</si>
  <si>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 xml:space="preserve">VIGENCIA DEL CONTRATO </t>
  </si>
  <si>
    <t>OFICINA CENTRAL Y/O REGIONAL</t>
  </si>
  <si>
    <t>Oficina central (Ciudad de Guatemala)</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</si>
  <si>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</si>
  <si>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</si>
  <si>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01/01/2024 al 31/12/2024</t>
  </si>
  <si>
    <t>N/A</t>
  </si>
  <si>
    <t>Oficina Central (Ciudad de Guatemala)</t>
  </si>
  <si>
    <t xml:space="preserve">Funcionamiento de Oficina  central </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</si>
  <si>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</si>
  <si>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</si>
  <si>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</si>
  <si>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Chimaltenango</t>
  </si>
  <si>
    <t>Funcionamiento de Oficina  Regional Chimaltenango</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</si>
  <si>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</si>
  <si>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8780275-9</t>
  </si>
  <si>
    <t xml:space="preserve">Dulce Sucely Sal Ovalle </t>
  </si>
  <si>
    <t>Cuilapa, Santa Rosa</t>
  </si>
  <si>
    <t>Funcionamiento de Oficina  Regional Cuilapa, Santa Rosa</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</si>
  <si>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</si>
  <si>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1020862-3</t>
  </si>
  <si>
    <t>Sandra Patricia Herrarte Jiménez</t>
  </si>
  <si>
    <t>Sololá</t>
  </si>
  <si>
    <t>Funcionamiento de Oficina Regional Sololá</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</si>
  <si>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</si>
  <si>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6226188-6</t>
  </si>
  <si>
    <t>Santos Margarita Tepaz Ajcalón</t>
  </si>
  <si>
    <t>Totonicapán</t>
  </si>
  <si>
    <t>Funcionamiento de Oficina Regional Totonicapan</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</si>
  <si>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</si>
  <si>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5208892-8</t>
  </si>
  <si>
    <t>Maria del Rosario Tzoc Tumax de Chaclan</t>
  </si>
  <si>
    <t>Quetzaltenango</t>
  </si>
  <si>
    <t>Funcionamiento de Oficina Regional Quetzaltenango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</si>
  <si>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</si>
  <si>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2687216-1</t>
  </si>
  <si>
    <t>Eleazar Ulises Gonzalez Perez</t>
  </si>
  <si>
    <t xml:space="preserve">Mazatenango, Suchitepéquez </t>
  </si>
  <si>
    <t>Funcionamiento de Oficina Regional Mazatenango, Suchitepequez</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</si>
  <si>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</si>
  <si>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832104-3</t>
  </si>
  <si>
    <t>Granados Ramos Mirian Lourdes</t>
  </si>
  <si>
    <t>San Marcos</t>
  </si>
  <si>
    <t>Funcionamiento de Oficina Regional San Marcos</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</si>
  <si>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</si>
  <si>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1787411-4</t>
  </si>
  <si>
    <t>Rodolfo Vicente Gomez Gomez</t>
  </si>
  <si>
    <t>Huehuetenango</t>
  </si>
  <si>
    <t>Funcionamiento de Oficina Sede Regional Huehuetenango</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</si>
  <si>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</si>
  <si>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3091238-5</t>
  </si>
  <si>
    <t>Rodríguez López  Selvyn Omar</t>
  </si>
  <si>
    <t>Santa Cruz del Quiché, Quichè</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</si>
  <si>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</si>
  <si>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3498997-8</t>
  </si>
  <si>
    <t>Cecilio Gomez Sajbin</t>
  </si>
  <si>
    <t>Funcionamiento de Oficina Regional Salamá,  Baja Verapaz</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</si>
  <si>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</si>
  <si>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1029850-9</t>
  </si>
  <si>
    <t>Cindy Jeanneth Pineda Bol</t>
  </si>
  <si>
    <t>Cobán, Alta Verapaz</t>
  </si>
  <si>
    <t>Funcionamiento de Oficina Regional Cobán,  Alta Verapaz</t>
  </si>
  <si>
    <t xml:space="preserve">Puerto, Barrios Izabal </t>
  </si>
  <si>
    <t>Funcionamiento de Oficina Regional Puerto Barrios, Izabal</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</si>
  <si>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</si>
  <si>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805652-8</t>
  </si>
  <si>
    <t xml:space="preserve">Sergio Estuardo Juárez Paíz </t>
  </si>
  <si>
    <t>Poptún, Petén</t>
  </si>
  <si>
    <t>Funcionamiento de Oficina  Regional Poptún, Petén</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</si>
  <si>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</si>
  <si>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772911-1</t>
  </si>
  <si>
    <t>Carlos Augusto Gomez Aldana</t>
  </si>
  <si>
    <t>TOTAL RENGLÓN 151</t>
  </si>
  <si>
    <t>Acta Administrativa No. 05-2024</t>
  </si>
  <si>
    <t>Se encuentra en óptimas y plenas condiciones de habitabilidad. El inmueble antes identificado  se arrendará completo, el primer nivel  cuenta con dos (2) garaje, cocina, comedor, un (1) sanitario y un (1) patio amplio  sin techo; el segundo nivel cuenta con cuatro (4) ambientes con sanitario, un (1) sanitario con ducha,  terraza amplia sin techo, toda la construcción es a base de block  y concreto, cuenta con servicio de agua entubada,  extracción de basura y  energía eléctrica.</t>
  </si>
  <si>
    <t>Cesar Donald Reynoso Reynoso</t>
  </si>
  <si>
    <t>01-2024</t>
  </si>
  <si>
    <t>AC-EV-2024-026</t>
  </si>
  <si>
    <t>02-2024</t>
  </si>
  <si>
    <t>AC-EV-2024-032</t>
  </si>
  <si>
    <t>03-2024</t>
  </si>
  <si>
    <t>DAC-EV-2024-031</t>
  </si>
  <si>
    <t>Salamá, Baja Verapaz</t>
  </si>
  <si>
    <t>04-2024</t>
  </si>
  <si>
    <t>AC-EV-2024-033</t>
  </si>
  <si>
    <t>05-2024</t>
  </si>
  <si>
    <t>AC-EV-2024-046</t>
  </si>
  <si>
    <t>06-2024</t>
  </si>
  <si>
    <t>AC-EV-2024-034</t>
  </si>
  <si>
    <t>07-2024</t>
  </si>
  <si>
    <t>AC-EV-2024-038</t>
  </si>
  <si>
    <t>Funcionamiento de Oficina Regional Santa Cruz del Quiché, Quiché</t>
  </si>
  <si>
    <t>AC-EV-2024-039</t>
  </si>
  <si>
    <t>AC-EV-2024-035</t>
  </si>
  <si>
    <t>10-2024</t>
  </si>
  <si>
    <t>09-2024</t>
  </si>
  <si>
    <t>08-2024</t>
  </si>
  <si>
    <t>AC-EV-2024-047</t>
  </si>
  <si>
    <t>11-2024</t>
  </si>
  <si>
    <t>AC-EV-2024-042</t>
  </si>
  <si>
    <t>12-2024</t>
  </si>
  <si>
    <t>AC-EV-2024-043</t>
  </si>
  <si>
    <t>13-2024</t>
  </si>
  <si>
    <t>AC-EV-2024-048</t>
  </si>
  <si>
    <t>Acta Administrativa No. 08-2024</t>
  </si>
  <si>
    <t>01/04/2024 al 31/12/2024</t>
  </si>
  <si>
    <t>Arrendamiento para servicio de Parqueo de 5 vehículos propiedad de DEMI.</t>
  </si>
  <si>
    <t xml:space="preserve"> </t>
  </si>
  <si>
    <t>MES: Diciembre de 2024</t>
  </si>
  <si>
    <t>Fecha de emisión: 07/01/2025</t>
  </si>
  <si>
    <t>Acta Administrativa 52-2024</t>
  </si>
  <si>
    <t>Acta Administrativa 51-2024</t>
  </si>
  <si>
    <t>No. DE ACTA Y/O CONTRATO</t>
  </si>
  <si>
    <t>RENTA TOTAL s/ACTA</t>
  </si>
  <si>
    <t xml:space="preserve">VIGENCIA DEL ACTA Y/O CONTRATO </t>
  </si>
  <si>
    <t>01/01/2025 al 28/02/2026</t>
  </si>
  <si>
    <t>Acta Administrativa 46-2024</t>
  </si>
  <si>
    <t>Acta Administrativa 50-2024</t>
  </si>
  <si>
    <t>Acta Administrativa 49-2024</t>
  </si>
  <si>
    <t>Acta Administrativa 48-2024</t>
  </si>
  <si>
    <t>Acta Administrativa 45-2024</t>
  </si>
  <si>
    <t>Acta Administrativa 55-2024</t>
  </si>
  <si>
    <t>Acta Administrativa 56-2024</t>
  </si>
  <si>
    <t>Acta Administrativa 43-2024</t>
  </si>
  <si>
    <t>Acta Administrativa 58-2024</t>
  </si>
  <si>
    <t>Acta Administrativa 57-2024</t>
  </si>
  <si>
    <t>Acta Administrativa No. 41-2024</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</si>
  <si>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</si>
  <si>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Contrato Administrativo 01-2025</t>
  </si>
  <si>
    <t>19/02/2025 al 28/02/2025</t>
  </si>
  <si>
    <t>AC-EV-2025-015</t>
  </si>
  <si>
    <t>57863-0</t>
  </si>
  <si>
    <t>Acta Administrativa No. 55-2025</t>
  </si>
  <si>
    <t>Se encuentra en óptimas y plenas condiciones. Primer nivel: garaje para dos automóviles, 1 servicio sanitario y ducha, una bodega pequeña con pila, espacio social para la atención de personas, tipo L. Segundo nivel: 3 habitaciones, ambiente de sala familiar, 1 pasillo de ingreso, balcón, baño con ducha. Anexo: Acceso independiente a calle principal, patio interno con conexión a segundo nivel, dos habitaciones, ambiente social tipo L, servicio sanitario Cuenta con servicio de  agua potable, energía eléctrica y  extracción de basura.</t>
  </si>
  <si>
    <t>Julio David Macz</t>
  </si>
  <si>
    <t>01/12/2025 al 28/02/2026</t>
  </si>
  <si>
    <t>MES: FEBRERO DE 2026</t>
  </si>
  <si>
    <t>Fecha de emisión: 04/03/2026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</si>
</sst>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_-[$Q-100A]* #,##0.00_-;\-[$Q-100A]* #,##0.00_-;_-[$Q-100A]* &quot;-&quot;??_-;_-@_-"/>
  </numFmts>
  <fonts count="13"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11"/>
      <color theme="1"/>
      <name val="Calibri"/>
      <family val="2"/>
      <scheme val="minor"/>
    </font>
    <font>
      <sz val="10"/>
      <name val="Times New Roman"/>
      <family val="1"/>
    </font>
    <font>
      <sz val="11"/>
      <name val="Calibri"/>
      <family val="2"/>
      <scheme val="minor"/>
    </font>
    <font>
      <sz val="10"/>
      <color theme="1"/>
      <name val="Cambria"/>
      <family val="1"/>
      <scheme val="major"/>
    </font>
    <font>
      <b/>
      <sz val="10"/>
      <color theme="1"/>
      <name val="Cambria"/>
      <family val="1"/>
      <scheme val="major"/>
    </font>
    <font>
      <sz val="10"/>
      <name val="Cambria"/>
      <family val="1"/>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87">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2" fillId="0" borderId="0" xfId="0" applyFont="1" applyFill="1" applyAlignment="1">
      <alignment vertical="top"/>
    </xf>
    <xf numFmtId="0" fontId="5" fillId="0" borderId="1" xfId="0" applyFont="1" applyFill="1" applyBorder="1" applyAlignment="1">
      <alignment horizontal="center" vertical="top" wrapText="1"/>
    </xf>
    <xf numFmtId="49" fontId="5" fillId="0" borderId="1" xfId="0" applyNumberFormat="1"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8" fillId="0" borderId="1" xfId="0" applyFont="1" applyBorder="1" applyAlignment="1">
      <alignment vertical="top"/>
    </xf>
    <xf numFmtId="0" fontId="8" fillId="0" borderId="1" xfId="0" applyFont="1" applyBorder="1" applyAlignment="1">
      <alignment horizontal="left" vertical="top" wrapText="1"/>
    </xf>
    <xf numFmtId="164" fontId="5" fillId="0" borderId="1" xfId="0" applyNumberFormat="1" applyFont="1" applyFill="1" applyBorder="1" applyAlignment="1">
      <alignment vertical="top"/>
    </xf>
    <xf numFmtId="4" fontId="5" fillId="0" borderId="1" xfId="0" applyNumberFormat="1" applyFont="1" applyFill="1" applyBorder="1" applyAlignment="1">
      <alignment horizontal="center" vertical="top"/>
    </xf>
    <xf numFmtId="0" fontId="8"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164" fontId="5" fillId="0" borderId="1" xfId="1" applyNumberFormat="1" applyFont="1" applyFill="1" applyBorder="1" applyAlignment="1">
      <alignment vertical="top"/>
    </xf>
    <xf numFmtId="164" fontId="8" fillId="0" borderId="1" xfId="0" applyNumberFormat="1" applyFont="1" applyFill="1" applyBorder="1" applyAlignment="1">
      <alignment horizontal="right" vertical="top"/>
    </xf>
    <xf numFmtId="164" fontId="8" fillId="0" borderId="1" xfId="0" applyNumberFormat="1" applyFont="1" applyFill="1" applyBorder="1" applyAlignment="1">
      <alignment vertical="top"/>
    </xf>
    <xf numFmtId="0" fontId="8" fillId="0" borderId="1" xfId="0" applyFont="1" applyBorder="1" applyAlignment="1">
      <alignment horizontal="justify" vertical="center" wrapText="1"/>
    </xf>
    <xf numFmtId="49" fontId="8" fillId="0" borderId="1" xfId="0" applyNumberFormat="1" applyFont="1" applyBorder="1" applyAlignment="1">
      <alignment vertical="top"/>
    </xf>
    <xf numFmtId="164" fontId="5" fillId="0" borderId="1" xfId="0" applyNumberFormat="1" applyFont="1" applyFill="1" applyBorder="1" applyAlignment="1">
      <alignment horizontal="center" vertical="top"/>
    </xf>
    <xf numFmtId="0" fontId="9" fillId="0" borderId="0" xfId="0" applyFont="1"/>
    <xf numFmtId="0" fontId="8" fillId="0" borderId="0" xfId="0" applyFont="1"/>
    <xf numFmtId="0" fontId="8" fillId="0" borderId="1" xfId="0" applyFont="1" applyBorder="1" applyAlignment="1">
      <alignment horizontal="center" vertical="top"/>
    </xf>
    <xf numFmtId="0" fontId="7" fillId="0" borderId="1" xfId="0" applyFont="1" applyBorder="1" applyAlignment="1">
      <alignment horizontal="center"/>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7" fillId="0" borderId="0" xfId="0" applyFont="1"/>
    <xf numFmtId="0" fontId="1" fillId="0" borderId="0" xfId="0" applyFont="1" applyAlignment="1">
      <alignment horizontal="center"/>
    </xf>
    <xf numFmtId="0" fontId="3" fillId="0" borderId="0" xfId="0" applyFont="1" applyAlignment="1">
      <alignment horizontal="center"/>
    </xf>
    <xf numFmtId="0" fontId="10" fillId="0" borderId="1" xfId="0" applyFont="1" applyFill="1" applyBorder="1" applyAlignment="1">
      <alignment horizontal="center" vertical="center"/>
    </xf>
    <xf numFmtId="164" fontId="11" fillId="0" borderId="1" xfId="0" applyNumberFormat="1" applyFont="1" applyFill="1" applyBorder="1" applyAlignment="1">
      <alignment vertical="top"/>
    </xf>
    <xf numFmtId="0" fontId="11"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164" fontId="10" fillId="0" borderId="1" xfId="0" applyNumberFormat="1" applyFont="1" applyFill="1" applyBorder="1" applyAlignment="1">
      <alignment horizontal="right" vertical="top"/>
    </xf>
    <xf numFmtId="0" fontId="10" fillId="0" borderId="1" xfId="0" applyFont="1" applyFill="1" applyBorder="1" applyAlignment="1">
      <alignment vertical="top" wrapText="1"/>
    </xf>
    <xf numFmtId="0" fontId="12" fillId="0" borderId="1" xfId="0" applyFont="1" applyFill="1" applyBorder="1" applyAlignment="1">
      <alignment horizontal="center" vertical="top" wrapText="1"/>
    </xf>
    <xf numFmtId="49" fontId="12" fillId="0" borderId="1" xfId="0" applyNumberFormat="1" applyFont="1" applyFill="1" applyBorder="1" applyAlignment="1">
      <alignment vertical="top" wrapText="1"/>
    </xf>
    <xf numFmtId="0" fontId="10" fillId="0" borderId="1" xfId="0" applyFont="1" applyFill="1" applyBorder="1" applyAlignment="1">
      <alignment horizontal="center" vertical="top"/>
    </xf>
    <xf numFmtId="164" fontId="10" fillId="0" borderId="1" xfId="0" applyNumberFormat="1" applyFont="1" applyFill="1" applyBorder="1" applyAlignment="1">
      <alignment vertical="top"/>
    </xf>
    <xf numFmtId="0" fontId="12" fillId="0" borderId="1" xfId="0" applyFont="1" applyFill="1" applyBorder="1" applyAlignment="1">
      <alignment horizontal="justify" vertical="top" wrapText="1"/>
    </xf>
    <xf numFmtId="164" fontId="12" fillId="0" borderId="1" xfId="0" applyNumberFormat="1" applyFont="1" applyFill="1" applyBorder="1" applyAlignment="1">
      <alignment horizontal="right" vertical="top"/>
    </xf>
    <xf numFmtId="164" fontId="10"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0" fillId="0" borderId="1" xfId="0" applyFont="1" applyFill="1" applyBorder="1" applyAlignment="1">
      <alignment horizontal="left" vertical="top"/>
    </xf>
    <xf numFmtId="0" fontId="11" fillId="0" borderId="1" xfId="0" applyFont="1" applyBorder="1" applyAlignment="1">
      <alignment horizontal="center"/>
    </xf>
    <xf numFmtId="0" fontId="11" fillId="0" borderId="1" xfId="0" applyFont="1" applyFill="1" applyBorder="1" applyAlignment="1">
      <alignment vertical="top"/>
    </xf>
    <xf numFmtId="44" fontId="0" fillId="0" borderId="0" xfId="0" applyNumberFormat="1" applyFill="1" applyAlignment="1">
      <alignment vertical="top"/>
    </xf>
    <xf numFmtId="164" fontId="0" fillId="0" borderId="0" xfId="0" applyNumberFormat="1" applyFill="1" applyAlignment="1">
      <alignment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901513</xdr:colOff>
      <xdr:row>2</xdr:row>
      <xdr:rowOff>148478</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19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0</xdr:row>
      <xdr:rowOff>176893</xdr:rowOff>
    </xdr:from>
    <xdr:to>
      <xdr:col>3</xdr:col>
      <xdr:colOff>1047750</xdr:colOff>
      <xdr:row>5</xdr:row>
      <xdr:rowOff>13607</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947" t="1567" r="29919" b="90739"/>
        <a:stretch/>
      </xdr:blipFill>
      <xdr:spPr>
        <a:xfrm>
          <a:off x="81643" y="176893"/>
          <a:ext cx="3156857" cy="6803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25" zoomScale="85" zoomScaleNormal="85" workbookViewId="0">
      <selection activeCell="I17" sqref="I17"/>
    </sheetView>
  </sheetViews>
  <sheetFormatPr baseColWidth="10" defaultRowHeight="15" x14ac:dyDescent="0.25"/>
  <cols>
    <col min="1" max="1" width="4" style="9" customWidth="1"/>
    <col min="2" max="2" width="15.85546875" style="1" customWidth="1"/>
    <col min="3" max="3" width="12" style="1" customWidth="1"/>
    <col min="4" max="4" width="19.28515625" style="1" customWidth="1"/>
    <col min="5" max="5" width="55.85546875" customWidth="1"/>
    <col min="6" max="6" width="11" style="1" customWidth="1"/>
    <col min="7" max="7" width="20.5703125" style="1" customWidth="1"/>
    <col min="8" max="8" width="13.140625" style="15" customWidth="1"/>
    <col min="9" max="9" width="14" style="15" customWidth="1"/>
    <col min="10" max="10" width="14.140625" style="15" customWidth="1"/>
    <col min="11" max="11" width="15.85546875" style="15" customWidth="1"/>
  </cols>
  <sheetData>
    <row r="1" spans="1:12" ht="18.75" x14ac:dyDescent="0.3">
      <c r="B1" s="81" t="s">
        <v>119</v>
      </c>
      <c r="C1" s="81"/>
      <c r="D1" s="81"/>
      <c r="E1" s="81"/>
      <c r="F1" s="81"/>
      <c r="G1" s="81"/>
      <c r="H1" s="81"/>
      <c r="I1" s="81"/>
      <c r="J1" s="81"/>
    </row>
    <row r="2" spans="1:12" ht="18.75" x14ac:dyDescent="0.3">
      <c r="B2" s="81"/>
      <c r="C2" s="81"/>
      <c r="D2" s="81"/>
      <c r="E2" s="81"/>
      <c r="F2" s="81"/>
      <c r="G2" s="81"/>
      <c r="H2" s="81"/>
      <c r="I2" s="81"/>
      <c r="J2" s="81"/>
    </row>
    <row r="3" spans="1:12" ht="21" customHeight="1" x14ac:dyDescent="0.3">
      <c r="B3" s="81"/>
      <c r="C3" s="81"/>
      <c r="D3" s="81"/>
      <c r="E3" s="81"/>
      <c r="F3" s="81"/>
      <c r="G3" s="81"/>
      <c r="H3" s="81"/>
      <c r="I3" s="81"/>
      <c r="J3" s="81"/>
    </row>
    <row r="4" spans="1:12" ht="9" customHeight="1" x14ac:dyDescent="0.3">
      <c r="B4" s="11"/>
      <c r="C4" s="11"/>
      <c r="D4" s="11"/>
      <c r="E4" s="11"/>
      <c r="F4" s="11"/>
      <c r="G4" s="11"/>
      <c r="H4" s="16"/>
      <c r="I4" s="16"/>
      <c r="J4" s="16"/>
    </row>
    <row r="5" spans="1:12" ht="17.25" customHeight="1" x14ac:dyDescent="0.25">
      <c r="A5" s="82" t="s">
        <v>8</v>
      </c>
      <c r="B5" s="82"/>
      <c r="C5" s="82"/>
      <c r="D5" s="82"/>
      <c r="E5" s="82"/>
      <c r="F5" s="82"/>
      <c r="G5" s="82"/>
      <c r="H5" s="82"/>
      <c r="I5" s="82"/>
      <c r="J5" s="82"/>
      <c r="K5" s="82"/>
    </row>
    <row r="6" spans="1:12" ht="15" customHeight="1" x14ac:dyDescent="0.25">
      <c r="A6" s="82" t="s">
        <v>9</v>
      </c>
      <c r="B6" s="82"/>
      <c r="C6" s="82"/>
      <c r="D6" s="82"/>
      <c r="E6" s="82"/>
      <c r="F6" s="82"/>
      <c r="G6" s="82"/>
      <c r="H6" s="82"/>
      <c r="I6" s="82"/>
      <c r="J6" s="82"/>
      <c r="K6" s="82"/>
    </row>
    <row r="7" spans="1:12" ht="12.75" customHeight="1" x14ac:dyDescent="0.25">
      <c r="A7" s="83" t="s">
        <v>10</v>
      </c>
      <c r="B7" s="83"/>
      <c r="C7" s="83"/>
      <c r="D7" s="83"/>
      <c r="E7" s="83"/>
      <c r="F7" s="83"/>
      <c r="G7" s="83"/>
      <c r="H7" s="83"/>
      <c r="I7" s="83"/>
      <c r="J7" s="83"/>
      <c r="K7" s="83"/>
    </row>
    <row r="8" spans="1:12" s="8" customFormat="1" ht="29.25" customHeight="1" x14ac:dyDescent="0.25">
      <c r="A8" s="80" t="s">
        <v>120</v>
      </c>
      <c r="B8" s="80"/>
      <c r="C8" s="80"/>
      <c r="D8" s="12"/>
      <c r="E8" s="12"/>
      <c r="F8" s="12"/>
      <c r="G8" s="12"/>
      <c r="H8" s="17"/>
      <c r="I8" s="17"/>
      <c r="J8" s="17"/>
      <c r="K8" s="18"/>
    </row>
    <row r="9" spans="1:12" ht="9.75" customHeight="1" x14ac:dyDescent="0.3">
      <c r="B9" s="11"/>
      <c r="C9" s="11"/>
      <c r="D9" s="11"/>
      <c r="E9" s="11"/>
      <c r="F9" s="11"/>
      <c r="G9" s="11"/>
      <c r="H9" s="16"/>
      <c r="I9" s="16"/>
      <c r="J9" s="16"/>
    </row>
    <row r="11" spans="1:12" s="4" customFormat="1" ht="38.25" x14ac:dyDescent="0.2">
      <c r="A11" s="6" t="s">
        <v>0</v>
      </c>
      <c r="B11" s="7" t="s">
        <v>13</v>
      </c>
      <c r="C11" s="7" t="s">
        <v>11</v>
      </c>
      <c r="D11" s="7" t="s">
        <v>1</v>
      </c>
      <c r="E11" s="6" t="s">
        <v>2</v>
      </c>
      <c r="F11" s="7" t="s">
        <v>3</v>
      </c>
      <c r="G11" s="7" t="s">
        <v>4</v>
      </c>
      <c r="H11" s="19" t="s">
        <v>7</v>
      </c>
      <c r="I11" s="19" t="s">
        <v>6</v>
      </c>
      <c r="J11" s="19" t="s">
        <v>12</v>
      </c>
      <c r="K11" s="19" t="s">
        <v>5</v>
      </c>
    </row>
    <row r="12" spans="1:12" s="5" customFormat="1" ht="93" customHeight="1" x14ac:dyDescent="0.2">
      <c r="A12" s="10">
        <v>1</v>
      </c>
      <c r="B12" s="5" t="s">
        <v>14</v>
      </c>
      <c r="C12" s="13" t="s">
        <v>116</v>
      </c>
      <c r="D12" s="5" t="s">
        <v>118</v>
      </c>
      <c r="E12" s="5" t="s">
        <v>15</v>
      </c>
      <c r="F12" s="5">
        <v>578630</v>
      </c>
      <c r="G12" s="5" t="s">
        <v>16</v>
      </c>
      <c r="H12" s="20">
        <v>3375</v>
      </c>
      <c r="I12" s="20">
        <v>30375</v>
      </c>
      <c r="J12" s="21" t="s">
        <v>117</v>
      </c>
      <c r="K12" s="23" t="s">
        <v>18</v>
      </c>
      <c r="L12" s="14"/>
    </row>
    <row r="13" spans="1:12" s="46" customFormat="1" ht="132" customHeight="1" x14ac:dyDescent="0.2">
      <c r="A13" s="10">
        <v>2</v>
      </c>
      <c r="B13" s="5" t="s">
        <v>72</v>
      </c>
      <c r="C13" s="13" t="s">
        <v>85</v>
      </c>
      <c r="D13" s="32" t="s">
        <v>73</v>
      </c>
      <c r="E13" s="42" t="s">
        <v>86</v>
      </c>
      <c r="F13" s="37">
        <v>72864974</v>
      </c>
      <c r="G13" s="38" t="s">
        <v>87</v>
      </c>
      <c r="H13" s="20">
        <v>7000</v>
      </c>
      <c r="I13" s="29">
        <f>7000*12</f>
        <v>84000</v>
      </c>
      <c r="J13" s="21" t="s">
        <v>17</v>
      </c>
      <c r="K13" s="23" t="s">
        <v>18</v>
      </c>
    </row>
    <row r="14" spans="1:12" ht="208.5" customHeight="1" x14ac:dyDescent="0.25">
      <c r="A14" s="10">
        <v>3</v>
      </c>
      <c r="B14" s="31" t="s">
        <v>24</v>
      </c>
      <c r="C14" s="24" t="s">
        <v>88</v>
      </c>
      <c r="D14" s="32" t="s">
        <v>25</v>
      </c>
      <c r="E14" s="33" t="s">
        <v>26</v>
      </c>
      <c r="F14" s="34" t="s">
        <v>27</v>
      </c>
      <c r="G14" s="5" t="s">
        <v>28</v>
      </c>
      <c r="H14" s="20">
        <v>5500</v>
      </c>
      <c r="I14" s="29">
        <f>5500*12</f>
        <v>66000</v>
      </c>
      <c r="J14" s="21" t="s">
        <v>17</v>
      </c>
      <c r="K14" s="30" t="s">
        <v>89</v>
      </c>
    </row>
    <row r="15" spans="1:12" s="2" customFormat="1" ht="312.75" customHeight="1" x14ac:dyDescent="0.25">
      <c r="A15" s="10">
        <v>4</v>
      </c>
      <c r="B15" s="35" t="s">
        <v>29</v>
      </c>
      <c r="C15" s="24" t="s">
        <v>90</v>
      </c>
      <c r="D15" s="32" t="s">
        <v>30</v>
      </c>
      <c r="E15" s="26" t="s">
        <v>31</v>
      </c>
      <c r="F15" s="36" t="s">
        <v>32</v>
      </c>
      <c r="G15" s="5" t="s">
        <v>33</v>
      </c>
      <c r="H15" s="20">
        <v>5000</v>
      </c>
      <c r="I15" s="29">
        <f>5000*12</f>
        <v>60000</v>
      </c>
      <c r="J15" s="21" t="s">
        <v>17</v>
      </c>
      <c r="K15" s="30" t="s">
        <v>91</v>
      </c>
    </row>
    <row r="16" spans="1:12" s="45" customFormat="1" ht="180" customHeight="1" x14ac:dyDescent="0.25">
      <c r="A16" s="10">
        <v>5</v>
      </c>
      <c r="B16" s="5" t="s">
        <v>94</v>
      </c>
      <c r="C16" s="43" t="s">
        <v>92</v>
      </c>
      <c r="D16" s="32" t="s">
        <v>68</v>
      </c>
      <c r="E16" s="42" t="s">
        <v>69</v>
      </c>
      <c r="F16" s="37" t="s">
        <v>70</v>
      </c>
      <c r="G16" s="38" t="s">
        <v>71</v>
      </c>
      <c r="H16" s="44">
        <v>5000</v>
      </c>
      <c r="I16" s="29">
        <f>5000*12</f>
        <v>60000</v>
      </c>
      <c r="J16" s="21" t="s">
        <v>17</v>
      </c>
      <c r="K16" s="30" t="s">
        <v>93</v>
      </c>
    </row>
    <row r="17" spans="1:11" s="4" customFormat="1" ht="174" customHeight="1" x14ac:dyDescent="0.2">
      <c r="A17" s="10">
        <v>6</v>
      </c>
      <c r="B17" s="5" t="s">
        <v>19</v>
      </c>
      <c r="C17" s="24" t="s">
        <v>95</v>
      </c>
      <c r="D17" s="25" t="s">
        <v>20</v>
      </c>
      <c r="E17" s="26" t="s">
        <v>21</v>
      </c>
      <c r="F17" s="27" t="s">
        <v>22</v>
      </c>
      <c r="G17" s="28" t="s">
        <v>23</v>
      </c>
      <c r="H17" s="20">
        <v>57500</v>
      </c>
      <c r="I17" s="29">
        <f>57500*12</f>
        <v>690000</v>
      </c>
      <c r="J17" s="21" t="s">
        <v>17</v>
      </c>
      <c r="K17" s="30" t="s">
        <v>96</v>
      </c>
    </row>
    <row r="18" spans="1:11" s="4" customFormat="1" ht="270" customHeight="1" x14ac:dyDescent="0.2">
      <c r="A18" s="10">
        <v>7</v>
      </c>
      <c r="B18" s="35" t="s">
        <v>44</v>
      </c>
      <c r="C18" s="24" t="s">
        <v>97</v>
      </c>
      <c r="D18" s="32" t="s">
        <v>45</v>
      </c>
      <c r="E18" s="33" t="s">
        <v>46</v>
      </c>
      <c r="F18" s="36" t="s">
        <v>47</v>
      </c>
      <c r="G18" s="5" t="s">
        <v>48</v>
      </c>
      <c r="H18" s="20">
        <v>5000</v>
      </c>
      <c r="I18" s="29">
        <f>5000*12</f>
        <v>60000</v>
      </c>
      <c r="J18" s="21" t="s">
        <v>17</v>
      </c>
      <c r="K18" s="30" t="s">
        <v>98</v>
      </c>
    </row>
    <row r="19" spans="1:11" s="2" customFormat="1" ht="312" customHeight="1" x14ac:dyDescent="0.25">
      <c r="A19" s="10">
        <v>8</v>
      </c>
      <c r="B19" s="5" t="s">
        <v>49</v>
      </c>
      <c r="C19" s="24" t="s">
        <v>99</v>
      </c>
      <c r="D19" s="32" t="s">
        <v>50</v>
      </c>
      <c r="E19" s="33" t="s">
        <v>51</v>
      </c>
      <c r="F19" s="37" t="s">
        <v>52</v>
      </c>
      <c r="G19" s="38" t="s">
        <v>53</v>
      </c>
      <c r="H19" s="20">
        <v>4000</v>
      </c>
      <c r="I19" s="39">
        <f>4000*12</f>
        <v>48000</v>
      </c>
      <c r="J19" s="21" t="s">
        <v>17</v>
      </c>
      <c r="K19" s="30" t="s">
        <v>100</v>
      </c>
    </row>
    <row r="20" spans="1:11" s="2" customFormat="1" ht="110.25" customHeight="1" x14ac:dyDescent="0.25">
      <c r="A20" s="10">
        <v>9</v>
      </c>
      <c r="B20" s="35" t="s">
        <v>54</v>
      </c>
      <c r="C20" s="24" t="s">
        <v>101</v>
      </c>
      <c r="D20" s="32" t="s">
        <v>55</v>
      </c>
      <c r="E20" s="33" t="s">
        <v>56</v>
      </c>
      <c r="F20" s="36" t="s">
        <v>57</v>
      </c>
      <c r="G20" s="5" t="s">
        <v>58</v>
      </c>
      <c r="H20" s="40">
        <v>5500</v>
      </c>
      <c r="I20" s="41">
        <f>5500*12</f>
        <v>66000</v>
      </c>
      <c r="J20" s="21" t="s">
        <v>17</v>
      </c>
      <c r="K20" s="30" t="s">
        <v>102</v>
      </c>
    </row>
    <row r="21" spans="1:11" s="2" customFormat="1" ht="115.5" customHeight="1" x14ac:dyDescent="0.25">
      <c r="A21" s="10">
        <v>10</v>
      </c>
      <c r="B21" s="5" t="s">
        <v>64</v>
      </c>
      <c r="C21" s="24" t="s">
        <v>108</v>
      </c>
      <c r="D21" s="32" t="s">
        <v>103</v>
      </c>
      <c r="E21" s="33" t="s">
        <v>65</v>
      </c>
      <c r="F21" s="36" t="s">
        <v>66</v>
      </c>
      <c r="G21" s="5" t="s">
        <v>67</v>
      </c>
      <c r="H21" s="40">
        <v>6300</v>
      </c>
      <c r="I21" s="41">
        <f>6300*12</f>
        <v>75600</v>
      </c>
      <c r="J21" s="21" t="s">
        <v>17</v>
      </c>
      <c r="K21" s="30" t="s">
        <v>104</v>
      </c>
    </row>
    <row r="22" spans="1:11" ht="93.75" customHeight="1" x14ac:dyDescent="0.25">
      <c r="A22" s="10">
        <v>11</v>
      </c>
      <c r="B22" s="5" t="s">
        <v>79</v>
      </c>
      <c r="C22" s="24" t="s">
        <v>107</v>
      </c>
      <c r="D22" s="32" t="s">
        <v>80</v>
      </c>
      <c r="E22" s="33" t="s">
        <v>81</v>
      </c>
      <c r="F22" s="36" t="s">
        <v>82</v>
      </c>
      <c r="G22" s="5" t="s">
        <v>83</v>
      </c>
      <c r="H22" s="20">
        <v>2500</v>
      </c>
      <c r="I22" s="29">
        <f>2500*12</f>
        <v>30000</v>
      </c>
      <c r="J22" s="21" t="s">
        <v>17</v>
      </c>
      <c r="K22" s="30" t="s">
        <v>105</v>
      </c>
    </row>
    <row r="23" spans="1:11" ht="162.75" customHeight="1" x14ac:dyDescent="0.25">
      <c r="A23" s="10">
        <v>12</v>
      </c>
      <c r="B23" s="35" t="s">
        <v>34</v>
      </c>
      <c r="C23" s="24" t="s">
        <v>106</v>
      </c>
      <c r="D23" s="32" t="s">
        <v>35</v>
      </c>
      <c r="E23" s="5" t="s">
        <v>36</v>
      </c>
      <c r="F23" s="37" t="s">
        <v>37</v>
      </c>
      <c r="G23" s="38" t="s">
        <v>38</v>
      </c>
      <c r="H23" s="20">
        <v>5000</v>
      </c>
      <c r="I23" s="29">
        <f>5000*12</f>
        <v>60000</v>
      </c>
      <c r="J23" s="21" t="s">
        <v>17</v>
      </c>
      <c r="K23" s="30" t="s">
        <v>109</v>
      </c>
    </row>
    <row r="24" spans="1:11" s="4" customFormat="1" ht="168" customHeight="1" x14ac:dyDescent="0.2">
      <c r="A24" s="10">
        <v>13</v>
      </c>
      <c r="B24" s="35" t="s">
        <v>39</v>
      </c>
      <c r="C24" s="24" t="s">
        <v>110</v>
      </c>
      <c r="D24" s="32" t="s">
        <v>40</v>
      </c>
      <c r="E24" s="33" t="s">
        <v>41</v>
      </c>
      <c r="F24" s="36" t="s">
        <v>42</v>
      </c>
      <c r="G24" s="5" t="s">
        <v>43</v>
      </c>
      <c r="H24" s="20">
        <v>4500</v>
      </c>
      <c r="I24" s="29">
        <f>4500*12</f>
        <v>54000</v>
      </c>
      <c r="J24" s="21" t="s">
        <v>17</v>
      </c>
      <c r="K24" s="30" t="s">
        <v>111</v>
      </c>
    </row>
    <row r="25" spans="1:11" ht="168" customHeight="1" x14ac:dyDescent="0.25">
      <c r="A25" s="10">
        <v>14</v>
      </c>
      <c r="B25" s="5" t="s">
        <v>74</v>
      </c>
      <c r="C25" s="24" t="s">
        <v>112</v>
      </c>
      <c r="D25" s="25" t="s">
        <v>75</v>
      </c>
      <c r="E25" s="42" t="s">
        <v>76</v>
      </c>
      <c r="F25" s="47" t="s">
        <v>77</v>
      </c>
      <c r="G25" s="26" t="s">
        <v>78</v>
      </c>
      <c r="H25" s="40">
        <v>5000</v>
      </c>
      <c r="I25" s="41">
        <f>5000*12</f>
        <v>60000</v>
      </c>
      <c r="J25" s="21" t="s">
        <v>17</v>
      </c>
      <c r="K25" s="30" t="s">
        <v>113</v>
      </c>
    </row>
    <row r="26" spans="1:11" s="2" customFormat="1" ht="136.5" customHeight="1" x14ac:dyDescent="0.25">
      <c r="A26" s="10">
        <v>15</v>
      </c>
      <c r="B26" s="35" t="s">
        <v>59</v>
      </c>
      <c r="C26" s="24" t="s">
        <v>114</v>
      </c>
      <c r="D26" s="32" t="s">
        <v>60</v>
      </c>
      <c r="E26" s="42" t="s">
        <v>61</v>
      </c>
      <c r="F26" s="36" t="s">
        <v>62</v>
      </c>
      <c r="G26" s="5" t="s">
        <v>63</v>
      </c>
      <c r="H26" s="40">
        <v>5000</v>
      </c>
      <c r="I26" s="41">
        <f>5000*12</f>
        <v>60000</v>
      </c>
      <c r="J26" s="21" t="s">
        <v>17</v>
      </c>
      <c r="K26" s="30" t="s">
        <v>115</v>
      </c>
    </row>
    <row r="27" spans="1:11" s="51" customFormat="1" ht="26.25" customHeight="1" x14ac:dyDescent="0.25">
      <c r="A27" s="48"/>
      <c r="B27" s="77" t="s">
        <v>84</v>
      </c>
      <c r="C27" s="78"/>
      <c r="D27" s="78"/>
      <c r="E27" s="78"/>
      <c r="F27" s="78"/>
      <c r="G27" s="79"/>
      <c r="H27" s="49">
        <f>SUM(H12:H26)</f>
        <v>126175</v>
      </c>
      <c r="I27" s="50"/>
      <c r="J27" s="50"/>
      <c r="K27" s="50"/>
    </row>
    <row r="29" spans="1:11" s="2" customFormat="1" ht="15.75" x14ac:dyDescent="0.25">
      <c r="A29" s="2" t="s">
        <v>121</v>
      </c>
      <c r="B29" s="3"/>
      <c r="C29" s="3"/>
      <c r="D29" s="3"/>
      <c r="F29" s="3"/>
      <c r="G29" s="3"/>
      <c r="H29" s="22"/>
      <c r="I29" s="22"/>
      <c r="J29" s="22"/>
      <c r="K29" s="22"/>
    </row>
  </sheetData>
  <mergeCells count="8">
    <mergeCell ref="B27:G27"/>
    <mergeCell ref="A8:C8"/>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view="pageBreakPreview" zoomScale="70" zoomScaleNormal="55" zoomScaleSheetLayoutView="70" workbookViewId="0">
      <selection activeCell="H25" sqref="H25"/>
    </sheetView>
  </sheetViews>
  <sheetFormatPr baseColWidth="10" defaultRowHeight="15" x14ac:dyDescent="0.25"/>
  <cols>
    <col min="1" max="1" width="4.28515625" customWidth="1"/>
    <col min="2" max="2" width="16" customWidth="1"/>
    <col min="3" max="3" width="12.7109375" customWidth="1"/>
    <col min="4" max="4" width="17.42578125" customWidth="1"/>
    <col min="5" max="5" width="41" customWidth="1"/>
    <col min="6" max="6" width="11.5703125" customWidth="1"/>
    <col min="7" max="7" width="14.28515625" customWidth="1"/>
    <col min="8" max="8" width="15.5703125" customWidth="1"/>
    <col min="9" max="9" width="14.28515625" customWidth="1"/>
    <col min="10" max="10" width="13.140625" customWidth="1"/>
    <col min="11" max="11" width="14.7109375" customWidth="1"/>
  </cols>
  <sheetData>
    <row r="1" spans="1:11" ht="18.75" x14ac:dyDescent="0.3">
      <c r="A1" s="9"/>
      <c r="B1" s="81" t="s">
        <v>119</v>
      </c>
      <c r="C1" s="81"/>
      <c r="D1" s="81"/>
      <c r="E1" s="81"/>
      <c r="F1" s="81"/>
      <c r="G1" s="81"/>
      <c r="H1" s="81"/>
      <c r="I1" s="81"/>
      <c r="J1" s="81"/>
      <c r="K1" s="15"/>
    </row>
    <row r="2" spans="1:11" ht="12" customHeight="1" x14ac:dyDescent="0.3">
      <c r="A2" s="9"/>
      <c r="B2" s="81"/>
      <c r="C2" s="81"/>
      <c r="D2" s="81"/>
      <c r="E2" s="81"/>
      <c r="F2" s="81"/>
      <c r="G2" s="81"/>
      <c r="H2" s="81"/>
      <c r="I2" s="81"/>
      <c r="J2" s="81"/>
      <c r="K2" s="15"/>
    </row>
    <row r="3" spans="1:11" ht="9" customHeight="1" x14ac:dyDescent="0.3">
      <c r="A3" s="9"/>
      <c r="B3" s="81"/>
      <c r="C3" s="81"/>
      <c r="D3" s="81"/>
      <c r="E3" s="81"/>
      <c r="F3" s="81"/>
      <c r="G3" s="81"/>
      <c r="H3" s="81"/>
      <c r="I3" s="81"/>
      <c r="J3" s="81"/>
      <c r="K3" s="15"/>
    </row>
    <row r="4" spans="1:11" ht="11.25" customHeight="1" x14ac:dyDescent="0.3">
      <c r="A4" s="9"/>
      <c r="B4" s="52"/>
      <c r="C4" s="52"/>
      <c r="D4" s="52"/>
      <c r="E4" s="52"/>
      <c r="F4" s="52"/>
      <c r="G4" s="52"/>
      <c r="H4" s="16"/>
      <c r="I4" s="16"/>
      <c r="J4" s="16"/>
      <c r="K4" s="15"/>
    </row>
    <row r="5" spans="1:11" ht="15" customHeight="1" x14ac:dyDescent="0.25">
      <c r="A5" s="82" t="s">
        <v>8</v>
      </c>
      <c r="B5" s="82"/>
      <c r="C5" s="82"/>
      <c r="D5" s="82"/>
      <c r="E5" s="82"/>
      <c r="F5" s="82"/>
      <c r="G5" s="82"/>
      <c r="H5" s="82"/>
      <c r="I5" s="82"/>
      <c r="J5" s="82"/>
      <c r="K5" s="82"/>
    </row>
    <row r="6" spans="1:11" ht="15.75" x14ac:dyDescent="0.25">
      <c r="A6" s="82" t="s">
        <v>9</v>
      </c>
      <c r="B6" s="82"/>
      <c r="C6" s="82"/>
      <c r="D6" s="82"/>
      <c r="E6" s="82"/>
      <c r="F6" s="82"/>
      <c r="G6" s="82"/>
      <c r="H6" s="82"/>
      <c r="I6" s="82"/>
      <c r="J6" s="82"/>
      <c r="K6" s="82"/>
    </row>
    <row r="7" spans="1:11" ht="15.75" x14ac:dyDescent="0.25">
      <c r="A7" s="83" t="s">
        <v>10</v>
      </c>
      <c r="B7" s="83"/>
      <c r="C7" s="83"/>
      <c r="D7" s="83"/>
      <c r="E7" s="83"/>
      <c r="F7" s="83"/>
      <c r="G7" s="83"/>
      <c r="H7" s="83"/>
      <c r="I7" s="83"/>
      <c r="J7" s="83"/>
      <c r="K7" s="83"/>
    </row>
    <row r="8" spans="1:11" ht="15.75" x14ac:dyDescent="0.25">
      <c r="A8" s="80" t="s">
        <v>148</v>
      </c>
      <c r="B8" s="80"/>
      <c r="C8" s="80"/>
      <c r="D8" s="53"/>
      <c r="E8" s="53"/>
      <c r="F8" s="53"/>
      <c r="G8" s="53"/>
      <c r="H8" s="17"/>
      <c r="I8" s="17"/>
      <c r="J8" s="17"/>
      <c r="K8" s="18"/>
    </row>
    <row r="9" spans="1:11" ht="18.75" x14ac:dyDescent="0.3">
      <c r="A9" s="9"/>
      <c r="B9" s="52"/>
      <c r="C9" s="52"/>
      <c r="D9" s="52"/>
      <c r="E9" s="52"/>
      <c r="F9" s="52"/>
      <c r="G9" s="52"/>
      <c r="H9" s="16"/>
      <c r="I9" s="16"/>
      <c r="J9" s="16"/>
      <c r="K9" s="15"/>
    </row>
    <row r="10" spans="1:11" x14ac:dyDescent="0.25">
      <c r="A10" s="9"/>
      <c r="B10" s="1"/>
      <c r="C10" s="1"/>
      <c r="D10" s="1"/>
      <c r="F10" s="1"/>
      <c r="G10" s="1"/>
      <c r="H10" s="15"/>
      <c r="I10" s="15"/>
      <c r="J10" s="15"/>
      <c r="K10" s="15"/>
    </row>
    <row r="11" spans="1:11" s="1" customFormat="1" ht="51" x14ac:dyDescent="0.25">
      <c r="A11" s="56" t="s">
        <v>0</v>
      </c>
      <c r="B11" s="56" t="s">
        <v>13</v>
      </c>
      <c r="C11" s="56" t="s">
        <v>124</v>
      </c>
      <c r="D11" s="56" t="s">
        <v>1</v>
      </c>
      <c r="E11" s="56" t="s">
        <v>2</v>
      </c>
      <c r="F11" s="56" t="s">
        <v>3</v>
      </c>
      <c r="G11" s="56" t="s">
        <v>4</v>
      </c>
      <c r="H11" s="57" t="s">
        <v>7</v>
      </c>
      <c r="I11" s="57" t="s">
        <v>125</v>
      </c>
      <c r="J11" s="57" t="s">
        <v>126</v>
      </c>
      <c r="K11" s="57" t="s">
        <v>5</v>
      </c>
    </row>
    <row r="12" spans="1:11" ht="104.25" customHeight="1" x14ac:dyDescent="0.25">
      <c r="A12" s="54">
        <v>1</v>
      </c>
      <c r="B12" s="58" t="s">
        <v>14</v>
      </c>
      <c r="C12" s="58" t="s">
        <v>138</v>
      </c>
      <c r="D12" s="58" t="s">
        <v>118</v>
      </c>
      <c r="E12" s="59" t="s">
        <v>15</v>
      </c>
      <c r="F12" s="60" t="s">
        <v>143</v>
      </c>
      <c r="G12" s="58" t="s">
        <v>16</v>
      </c>
      <c r="H12" s="61">
        <v>3875</v>
      </c>
      <c r="I12" s="61">
        <f t="shared" ref="I12:I20" si="0">+H12*14</f>
        <v>54250</v>
      </c>
      <c r="J12" s="62" t="s">
        <v>127</v>
      </c>
      <c r="K12" s="60" t="s">
        <v>18</v>
      </c>
    </row>
    <row r="13" spans="1:11" ht="228" customHeight="1" x14ac:dyDescent="0.25">
      <c r="A13" s="54">
        <f>+A12+1</f>
        <v>2</v>
      </c>
      <c r="B13" s="63" t="s">
        <v>24</v>
      </c>
      <c r="C13" s="64" t="s">
        <v>135</v>
      </c>
      <c r="D13" s="59" t="s">
        <v>25</v>
      </c>
      <c r="E13" s="58" t="s">
        <v>26</v>
      </c>
      <c r="F13" s="65" t="s">
        <v>27</v>
      </c>
      <c r="G13" s="58" t="s">
        <v>28</v>
      </c>
      <c r="H13" s="61">
        <v>6000</v>
      </c>
      <c r="I13" s="66">
        <f t="shared" si="0"/>
        <v>84000</v>
      </c>
      <c r="J13" s="62" t="s">
        <v>127</v>
      </c>
      <c r="K13" s="60" t="s">
        <v>18</v>
      </c>
    </row>
    <row r="14" spans="1:11" ht="147.75" customHeight="1" x14ac:dyDescent="0.25">
      <c r="A14" s="54">
        <f t="shared" ref="A14:A26" si="1">+A13+1</f>
        <v>3</v>
      </c>
      <c r="B14" s="59" t="s">
        <v>59</v>
      </c>
      <c r="C14" s="64" t="s">
        <v>132</v>
      </c>
      <c r="D14" s="59" t="s">
        <v>60</v>
      </c>
      <c r="E14" s="67" t="s">
        <v>139</v>
      </c>
      <c r="F14" s="65" t="s">
        <v>62</v>
      </c>
      <c r="G14" s="58" t="s">
        <v>63</v>
      </c>
      <c r="H14" s="68">
        <v>5500</v>
      </c>
      <c r="I14" s="66">
        <f t="shared" si="0"/>
        <v>77000</v>
      </c>
      <c r="J14" s="62" t="s">
        <v>127</v>
      </c>
      <c r="K14" s="60" t="s">
        <v>18</v>
      </c>
    </row>
    <row r="15" spans="1:11" ht="89.25" x14ac:dyDescent="0.25">
      <c r="A15" s="54">
        <f t="shared" si="1"/>
        <v>4</v>
      </c>
      <c r="B15" s="58" t="s">
        <v>79</v>
      </c>
      <c r="C15" s="64" t="s">
        <v>128</v>
      </c>
      <c r="D15" s="59" t="s">
        <v>80</v>
      </c>
      <c r="E15" s="58" t="s">
        <v>81</v>
      </c>
      <c r="F15" s="65" t="s">
        <v>82</v>
      </c>
      <c r="G15" s="58" t="s">
        <v>83</v>
      </c>
      <c r="H15" s="61">
        <v>2500</v>
      </c>
      <c r="I15" s="66">
        <f t="shared" si="0"/>
        <v>35000</v>
      </c>
      <c r="J15" s="62" t="s">
        <v>127</v>
      </c>
      <c r="K15" s="60" t="s">
        <v>18</v>
      </c>
    </row>
    <row r="16" spans="1:11" ht="140.25" customHeight="1" x14ac:dyDescent="0.25">
      <c r="A16" s="54">
        <f t="shared" si="1"/>
        <v>5</v>
      </c>
      <c r="B16" s="58" t="s">
        <v>64</v>
      </c>
      <c r="C16" s="64" t="s">
        <v>131</v>
      </c>
      <c r="D16" s="59" t="s">
        <v>103</v>
      </c>
      <c r="E16" s="58" t="s">
        <v>65</v>
      </c>
      <c r="F16" s="65" t="s">
        <v>66</v>
      </c>
      <c r="G16" s="58" t="s">
        <v>67</v>
      </c>
      <c r="H16" s="68">
        <v>6300</v>
      </c>
      <c r="I16" s="66">
        <f t="shared" si="0"/>
        <v>88200</v>
      </c>
      <c r="J16" s="62" t="s">
        <v>127</v>
      </c>
      <c r="K16" s="60" t="s">
        <v>18</v>
      </c>
    </row>
    <row r="17" spans="1:11" ht="286.5" customHeight="1" x14ac:dyDescent="0.25">
      <c r="A17" s="54">
        <f t="shared" si="1"/>
        <v>6</v>
      </c>
      <c r="B17" s="58" t="s">
        <v>49</v>
      </c>
      <c r="C17" s="64" t="s">
        <v>130</v>
      </c>
      <c r="D17" s="59" t="s">
        <v>50</v>
      </c>
      <c r="E17" s="58" t="s">
        <v>51</v>
      </c>
      <c r="F17" s="65" t="s">
        <v>52</v>
      </c>
      <c r="G17" s="59" t="s">
        <v>53</v>
      </c>
      <c r="H17" s="61">
        <v>4000</v>
      </c>
      <c r="I17" s="66">
        <f t="shared" si="0"/>
        <v>56000</v>
      </c>
      <c r="J17" s="62" t="s">
        <v>127</v>
      </c>
      <c r="K17" s="60" t="s">
        <v>18</v>
      </c>
    </row>
    <row r="18" spans="1:11" ht="165" customHeight="1" x14ac:dyDescent="0.25">
      <c r="A18" s="54">
        <f t="shared" si="1"/>
        <v>7</v>
      </c>
      <c r="B18" s="59" t="s">
        <v>39</v>
      </c>
      <c r="C18" s="64" t="s">
        <v>129</v>
      </c>
      <c r="D18" s="59" t="s">
        <v>40</v>
      </c>
      <c r="E18" s="58" t="s">
        <v>41</v>
      </c>
      <c r="F18" s="65" t="s">
        <v>42</v>
      </c>
      <c r="G18" s="58" t="s">
        <v>43</v>
      </c>
      <c r="H18" s="61">
        <v>4500</v>
      </c>
      <c r="I18" s="66">
        <f t="shared" si="0"/>
        <v>63000</v>
      </c>
      <c r="J18" s="62" t="s">
        <v>127</v>
      </c>
      <c r="K18" s="60" t="s">
        <v>18</v>
      </c>
    </row>
    <row r="19" spans="1:11" ht="277.5" customHeight="1" x14ac:dyDescent="0.25">
      <c r="A19" s="54">
        <f t="shared" si="1"/>
        <v>8</v>
      </c>
      <c r="B19" s="59" t="s">
        <v>44</v>
      </c>
      <c r="C19" s="64" t="s">
        <v>123</v>
      </c>
      <c r="D19" s="59" t="s">
        <v>45</v>
      </c>
      <c r="E19" s="58" t="s">
        <v>46</v>
      </c>
      <c r="F19" s="65" t="s">
        <v>47</v>
      </c>
      <c r="G19" s="58" t="s">
        <v>48</v>
      </c>
      <c r="H19" s="61">
        <v>5000</v>
      </c>
      <c r="I19" s="66">
        <f t="shared" si="0"/>
        <v>70000</v>
      </c>
      <c r="J19" s="62" t="s">
        <v>127</v>
      </c>
      <c r="K19" s="60" t="s">
        <v>18</v>
      </c>
    </row>
    <row r="20" spans="1:11" ht="145.5" customHeight="1" x14ac:dyDescent="0.25">
      <c r="A20" s="54">
        <f t="shared" si="1"/>
        <v>9</v>
      </c>
      <c r="B20" s="58" t="s">
        <v>94</v>
      </c>
      <c r="C20" s="64" t="s">
        <v>122</v>
      </c>
      <c r="D20" s="59" t="s">
        <v>68</v>
      </c>
      <c r="E20" s="67" t="s">
        <v>69</v>
      </c>
      <c r="F20" s="65" t="s">
        <v>70</v>
      </c>
      <c r="G20" s="59" t="s">
        <v>71</v>
      </c>
      <c r="H20" s="69">
        <v>5000</v>
      </c>
      <c r="I20" s="66">
        <f t="shared" si="0"/>
        <v>70000</v>
      </c>
      <c r="J20" s="62" t="s">
        <v>127</v>
      </c>
      <c r="K20" s="60" t="s">
        <v>18</v>
      </c>
    </row>
    <row r="21" spans="1:11" ht="191.25" x14ac:dyDescent="0.25">
      <c r="A21" s="54">
        <f t="shared" si="1"/>
        <v>10</v>
      </c>
      <c r="B21" s="58" t="s">
        <v>19</v>
      </c>
      <c r="C21" s="64" t="s">
        <v>140</v>
      </c>
      <c r="D21" s="70" t="s">
        <v>20</v>
      </c>
      <c r="E21" s="67" t="s">
        <v>21</v>
      </c>
      <c r="F21" s="71" t="s">
        <v>22</v>
      </c>
      <c r="G21" s="70" t="s">
        <v>23</v>
      </c>
      <c r="H21" s="61">
        <v>60000</v>
      </c>
      <c r="I21" s="66">
        <v>741428.57</v>
      </c>
      <c r="J21" s="62" t="s">
        <v>141</v>
      </c>
      <c r="K21" s="60" t="s">
        <v>142</v>
      </c>
    </row>
    <row r="22" spans="1:11" ht="178.5" x14ac:dyDescent="0.25">
      <c r="A22" s="54">
        <f t="shared" si="1"/>
        <v>11</v>
      </c>
      <c r="B22" s="72" t="s">
        <v>34</v>
      </c>
      <c r="C22" s="64" t="s">
        <v>133</v>
      </c>
      <c r="D22" s="59" t="s">
        <v>35</v>
      </c>
      <c r="E22" s="58" t="s">
        <v>36</v>
      </c>
      <c r="F22" s="65" t="s">
        <v>37</v>
      </c>
      <c r="G22" s="59" t="s">
        <v>38</v>
      </c>
      <c r="H22" s="61">
        <v>5000</v>
      </c>
      <c r="I22" s="66">
        <f>+H22*14</f>
        <v>70000</v>
      </c>
      <c r="J22" s="62" t="s">
        <v>127</v>
      </c>
      <c r="K22" s="60" t="s">
        <v>18</v>
      </c>
    </row>
    <row r="23" spans="1:11" ht="114.75" x14ac:dyDescent="0.25">
      <c r="A23" s="54">
        <f t="shared" si="1"/>
        <v>12</v>
      </c>
      <c r="B23" s="59" t="s">
        <v>54</v>
      </c>
      <c r="C23" s="64" t="s">
        <v>134</v>
      </c>
      <c r="D23" s="59" t="s">
        <v>55</v>
      </c>
      <c r="E23" s="58" t="s">
        <v>56</v>
      </c>
      <c r="F23" s="65" t="s">
        <v>57</v>
      </c>
      <c r="G23" s="58" t="s">
        <v>58</v>
      </c>
      <c r="H23" s="68">
        <v>6000</v>
      </c>
      <c r="I23" s="66">
        <f>+H23*14</f>
        <v>84000</v>
      </c>
      <c r="J23" s="62" t="s">
        <v>127</v>
      </c>
      <c r="K23" s="60" t="s">
        <v>18</v>
      </c>
    </row>
    <row r="24" spans="1:11" ht="175.5" customHeight="1" x14ac:dyDescent="0.25">
      <c r="A24" s="54">
        <f t="shared" si="1"/>
        <v>13</v>
      </c>
      <c r="B24" s="58" t="s">
        <v>74</v>
      </c>
      <c r="C24" s="64" t="s">
        <v>137</v>
      </c>
      <c r="D24" s="70" t="s">
        <v>75</v>
      </c>
      <c r="E24" s="67" t="s">
        <v>76</v>
      </c>
      <c r="F24" s="71" t="s">
        <v>77</v>
      </c>
      <c r="G24" s="67" t="s">
        <v>78</v>
      </c>
      <c r="H24" s="68">
        <v>5000</v>
      </c>
      <c r="I24" s="66">
        <f>+H24*14</f>
        <v>70000</v>
      </c>
      <c r="J24" s="62" t="s">
        <v>127</v>
      </c>
      <c r="K24" s="60" t="s">
        <v>18</v>
      </c>
    </row>
    <row r="25" spans="1:11" ht="323.25" customHeight="1" x14ac:dyDescent="0.25">
      <c r="A25" s="54">
        <f t="shared" si="1"/>
        <v>14</v>
      </c>
      <c r="B25" s="59" t="s">
        <v>29</v>
      </c>
      <c r="C25" s="64" t="s">
        <v>136</v>
      </c>
      <c r="D25" s="60" t="s">
        <v>30</v>
      </c>
      <c r="E25" s="67" t="s">
        <v>31</v>
      </c>
      <c r="F25" s="65" t="s">
        <v>32</v>
      </c>
      <c r="G25" s="58" t="s">
        <v>33</v>
      </c>
      <c r="H25" s="61">
        <v>5000</v>
      </c>
      <c r="I25" s="66">
        <f>+H25*14</f>
        <v>70000</v>
      </c>
      <c r="J25" s="62" t="s">
        <v>127</v>
      </c>
      <c r="K25" s="60" t="s">
        <v>18</v>
      </c>
    </row>
    <row r="26" spans="1:11" ht="154.5" customHeight="1" x14ac:dyDescent="0.25">
      <c r="A26" s="54">
        <f t="shared" si="1"/>
        <v>15</v>
      </c>
      <c r="B26" s="58" t="s">
        <v>72</v>
      </c>
      <c r="C26" s="58" t="s">
        <v>144</v>
      </c>
      <c r="D26" s="59" t="s">
        <v>73</v>
      </c>
      <c r="E26" s="67" t="s">
        <v>145</v>
      </c>
      <c r="F26" s="65">
        <v>33009880</v>
      </c>
      <c r="G26" s="59" t="s">
        <v>146</v>
      </c>
      <c r="H26" s="61">
        <v>10000</v>
      </c>
      <c r="I26" s="66">
        <v>27000</v>
      </c>
      <c r="J26" s="62" t="s">
        <v>147</v>
      </c>
      <c r="K26" s="60" t="s">
        <v>18</v>
      </c>
    </row>
    <row r="27" spans="1:11" ht="17.25" customHeight="1" x14ac:dyDescent="0.25">
      <c r="A27" s="73"/>
      <c r="B27" s="84" t="s">
        <v>84</v>
      </c>
      <c r="C27" s="85"/>
      <c r="D27" s="85"/>
      <c r="E27" s="85"/>
      <c r="F27" s="85"/>
      <c r="G27" s="86"/>
      <c r="H27" s="55">
        <f>SUM(H12:H26)</f>
        <v>133675</v>
      </c>
      <c r="I27" s="74"/>
      <c r="J27" s="74"/>
      <c r="K27" s="74"/>
    </row>
    <row r="28" spans="1:11" x14ac:dyDescent="0.25">
      <c r="A28" s="9"/>
      <c r="B28" s="1"/>
      <c r="C28" s="1"/>
      <c r="D28" s="1"/>
      <c r="F28" s="1"/>
      <c r="G28" s="1"/>
      <c r="H28" s="75"/>
      <c r="I28" s="15"/>
      <c r="J28" s="76"/>
      <c r="K28" s="15"/>
    </row>
    <row r="29" spans="1:11" ht="15.75" x14ac:dyDescent="0.25">
      <c r="A29" s="2" t="s">
        <v>149</v>
      </c>
      <c r="B29" s="3"/>
      <c r="C29" s="3"/>
      <c r="D29" s="3"/>
      <c r="E29" s="2"/>
      <c r="F29" s="3"/>
      <c r="G29" s="3"/>
      <c r="H29" s="22"/>
      <c r="I29" s="22"/>
      <c r="J29" s="22"/>
      <c r="K29" s="22"/>
    </row>
    <row r="30" spans="1:11" x14ac:dyDescent="0.25">
      <c r="A30" s="9"/>
      <c r="B30" s="1"/>
      <c r="C30" s="1"/>
      <c r="D30" s="1"/>
      <c r="F30" s="1"/>
      <c r="G30" s="1"/>
      <c r="H30" s="15"/>
      <c r="I30" s="15"/>
      <c r="J30" s="15"/>
      <c r="K30" s="15"/>
    </row>
  </sheetData>
  <mergeCells count="8">
    <mergeCell ref="A8:C8"/>
    <mergeCell ref="B27:G27"/>
    <mergeCell ref="B1:J1"/>
    <mergeCell ref="B2:J2"/>
    <mergeCell ref="B3:J3"/>
    <mergeCell ref="A5:K5"/>
    <mergeCell ref="A6:K6"/>
    <mergeCell ref="A7:K7"/>
  </mergeCells>
  <pageMargins left="0.23622047244094491" right="0.23622047244094491" top="0.35433070866141736" bottom="0.35433070866141736" header="0.31496062992125984" footer="0.31496062992125984"/>
  <pageSetup scale="74" orientation="landscape" r:id="rId1"/>
  <rowBreaks count="3" manualBreakCount="3">
    <brk id="14" max="10" man="1"/>
    <brk id="17" max="16383" man="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Arrendamiento</vt:lpstr>
      <vt:lpstr>ENERO 2026</vt:lpstr>
      <vt:lpstr>Arrendamiento!Títulos_a_imprimir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Juan Carlos Col Cacao</dc:creator>
  <cp:lastModifiedBy>Victor Juan Carlos Col Cacao</cp:lastModifiedBy>
  <cp:lastPrinted>2026-03-04T23:50:52Z</cp:lastPrinted>
  <dcterms:created xsi:type="dcterms:W3CDTF">2015-01-13T22:15:31Z</dcterms:created>
  <dcterms:modified xsi:type="dcterms:W3CDTF">2026-03-04T23:51:21Z</dcterms:modified>
</cp:coreProperties>
</file>